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03.07.21г\"/>
    </mc:Choice>
  </mc:AlternateContent>
  <bookViews>
    <workbookView xWindow="0" yWindow="0" windowWidth="28800" windowHeight="12330"/>
  </bookViews>
  <sheets>
    <sheet name="ИТОГО 20-21гг. 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6" l="1"/>
  <c r="Q15" i="6"/>
  <c r="R15" i="6" s="1"/>
  <c r="T15" i="6" s="1"/>
  <c r="R14" i="6"/>
  <c r="T14" i="6" s="1"/>
  <c r="R13" i="6"/>
  <c r="T13" i="6" s="1"/>
  <c r="Q12" i="6"/>
  <c r="R12" i="6" s="1"/>
  <c r="T12" i="6" s="1"/>
  <c r="R11" i="6"/>
  <c r="T11" i="6" s="1"/>
  <c r="Q10" i="6"/>
  <c r="R10" i="6" s="1"/>
  <c r="T10" i="6" s="1"/>
  <c r="Q9" i="6"/>
  <c r="R9" i="6" s="1"/>
  <c r="T9" i="6" s="1"/>
  <c r="R8" i="6"/>
  <c r="T8" i="6" s="1"/>
  <c r="Q7" i="6"/>
  <c r="R7" i="6" s="1"/>
  <c r="T7" i="6" s="1"/>
  <c r="R6" i="6"/>
  <c r="T6" i="6" s="1"/>
  <c r="Q5" i="6"/>
  <c r="P5" i="6"/>
  <c r="P16" i="6" s="1"/>
  <c r="R4" i="6"/>
  <c r="T4" i="6" s="1"/>
  <c r="R3" i="6"/>
  <c r="T3" i="6" s="1"/>
  <c r="I22" i="6"/>
  <c r="Q16" i="6" l="1"/>
  <c r="R5" i="6"/>
  <c r="T5" i="6" s="1"/>
  <c r="T16" i="6" s="1"/>
  <c r="F36" i="6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R16" i="6" l="1"/>
  <c r="K14" i="6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<sst xmlns="http://schemas.openxmlformats.org/spreadsheetml/2006/main" count="77" uniqueCount="51">
  <si>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</si>
  <si>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</si>
  <si>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</si>
  <si>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</si>
  <si>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</si>
  <si>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</si>
  <si>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</si>
  <si>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</si>
  <si>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</si>
  <si>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</si>
  <si>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</si>
  <si>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</si>
  <si>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</si>
  <si>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</si>
  <si>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</si>
  <si>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</si>
  <si>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</si>
  <si>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</si>
  <si>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</si>
  <si>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</si>
  <si>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</si>
  <si>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</si>
  <si>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</si>
  <si>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</si>
  <si>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</si>
  <si>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</si>
  <si>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</si>
  <si>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</si>
  <si>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</si>
  <si>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</si>
  <si>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</si>
  <si>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</si>
  <si>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</si>
  <si>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</si>
  <si>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</si>
  <si>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</si>
  <si>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</si>
  <si>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</si>
  <si>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</si>
  <si>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</si>
  <si>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</si>
  <si>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</si>
  <si>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</si>
  <si>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</si>
  <si>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</si>
  <si>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</si>
  <si>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</si>
  <si>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Утвержденный лимит по гарантированию на 2021 год, тенге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</si>
  <si>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</si>
  <si>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</si>
  <si>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- 03.07.21.г.)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</si>
</sst>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3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/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5" borderId="5" xfId="1" applyNumberFormat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43" fontId="2" fillId="5" borderId="6" xfId="1" applyFont="1" applyFill="1" applyBorder="1" applyAlignment="1">
      <alignment horizontal="center"/>
    </xf>
    <xf numFmtId="43" fontId="2" fillId="0" borderId="0" xfId="0" applyNumberFormat="1" applyFont="1"/>
    <xf numFmtId="165" fontId="2" fillId="6" borderId="5" xfId="0" applyNumberFormat="1" applyFont="1" applyFill="1" applyBorder="1"/>
    <xf numFmtId="43" fontId="2" fillId="6" borderId="1" xfId="0" applyNumberFormat="1" applyFont="1" applyFill="1" applyBorder="1"/>
    <xf numFmtId="43" fontId="2" fillId="6" borderId="6" xfId="0" applyNumberFormat="1" applyFont="1" applyFill="1" applyBorder="1"/>
    <xf numFmtId="165" fontId="2" fillId="6" borderId="9" xfId="0" applyNumberFormat="1" applyFont="1" applyFill="1" applyBorder="1"/>
    <xf numFmtId="43" fontId="2" fillId="6" borderId="10" xfId="0" applyNumberFormat="1" applyFont="1" applyFill="1" applyBorder="1"/>
    <xf numFmtId="43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165" fontId="2" fillId="0" borderId="5" xfId="1" applyNumberFormat="1" applyFont="1" applyBorder="1"/>
    <xf numFmtId="165" fontId="2" fillId="0" borderId="5" xfId="0" applyNumberFormat="1" applyFont="1" applyBorder="1"/>
    <xf numFmtId="165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3" fontId="3" fillId="4" borderId="1" xfId="0" applyNumberFormat="1" applyFont="1" applyFill="1" applyBorder="1" applyAlignment="1">
      <alignment horizontal="center"/>
    </xf>
    <xf numFmtId="43" fontId="3" fillId="4" borderId="1" xfId="1" applyFont="1" applyFill="1" applyBorder="1"/>
    <xf numFmtId="165" fontId="3" fillId="4" borderId="11" xfId="1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/>
    </xf>
    <xf numFmtId="43" fontId="3" fillId="4" borderId="2" xfId="0" applyNumberFormat="1" applyFont="1" applyFill="1" applyBorder="1" applyAlignment="1">
      <alignment horizontal="center"/>
    </xf>
    <xf numFmtId="165" fontId="3" fillId="4" borderId="14" xfId="1" applyNumberFormat="1" applyFont="1" applyFill="1" applyBorder="1" applyAlignment="1">
      <alignment horizontal="center"/>
    </xf>
    <xf numFmtId="43" fontId="3" fillId="4" borderId="15" xfId="0" applyNumberFormat="1" applyFont="1" applyFill="1" applyBorder="1" applyAlignment="1">
      <alignment horizontal="center"/>
    </xf>
    <xf numFmtId="43" fontId="3" fillId="4" borderId="16" xfId="0" applyNumberFormat="1" applyFont="1" applyFill="1" applyBorder="1" applyAlignment="1">
      <alignment horizontal="center"/>
    </xf>
    <xf numFmtId="43" fontId="3" fillId="4" borderId="2" xfId="1" applyFont="1" applyFill="1" applyBorder="1"/>
    <xf numFmtId="165" fontId="3" fillId="4" borderId="7" xfId="0" applyNumberFormat="1" applyFont="1" applyFill="1" applyBorder="1"/>
    <xf numFmtId="43" fontId="3" fillId="4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C36"/>
  <sheetViews>
    <sheetView tabSelected="1" view="pageBreakPreview" topLeftCell="A7" zoomScale="90" zoomScaleNormal="80" zoomScaleSheetLayoutView="90" workbookViewId="0">
      <selection activeCell="F19" sqref="F19:H35"/>
    </sheetView>
  </sheetViews>
  <sheetFormatPr defaultColWidth="9.140625" defaultRowHeight="15" x14ac:dyDescent="0.25"/>
  <cols>
    <col min="1" max="1" width="3.85546875" style="28" customWidth="1"/>
    <col min="2" max="2" width="26.85546875" style="24" customWidth="1"/>
    <col min="3" max="3" width="8.42578125" style="26" customWidth="1"/>
    <col min="4" max="4" width="20.28515625" style="26" customWidth="1"/>
    <col min="5" max="5" width="21.42578125" style="26" customWidth="1"/>
    <col min="6" max="6" width="9.28515625" style="26" customWidth="1"/>
    <col min="7" max="8" width="21.28515625" style="26" customWidth="1"/>
    <col min="9" max="9" width="11.28515625" style="33" customWidth="1"/>
    <col min="10" max="11" width="21.28515625" style="26" customWidth="1"/>
    <col min="12" max="12" width="6.5703125" style="25" customWidth="1"/>
    <col min="13" max="13" width="7.7109375" style="26" customWidth="1"/>
    <col min="14" max="14" width="5.7109375" style="24" customWidth="1"/>
    <col min="15" max="15" width="26.7109375" style="26" customWidth="1"/>
    <col min="16" max="16" width="22.42578125" style="24" customWidth="1"/>
    <col min="17" max="17" width="21.140625" style="24" customWidth="1"/>
    <col min="18" max="18" width="18.28515625" style="24" customWidth="1"/>
    <col min="19" max="19" width="28.28515625" style="24" customWidth="1"/>
    <col min="20" max="20" width="23.85546875" style="29" customWidth="1"/>
    <col min="21" max="21" width="9.140625" style="24"/>
    <col min="22" max="22" width="20.7109375" style="24" customWidth="1"/>
    <col min="23" max="23" width="22.140625" style="24" customWidth="1"/>
    <col min="24" max="16384" width="9.140625" style="24"/>
  </cols>
  <sheetData>
    <row r="1" spans="1:29" s="23" customFormat="1" ht="54" customHeight="1" thickBot="1" x14ac:dyDescent="0.3">
      <c r="A1" s="12"/>
      <c r="B1" s="75" t="s">
        <v>46</v>
      </c>
      <c r="C1" s="75"/>
      <c r="D1" s="75"/>
      <c r="E1" s="75"/>
      <c r="F1" s="81" t="s">
        <v>50</v>
      </c>
      <c r="G1" s="81"/>
      <c r="H1" s="81"/>
      <c r="I1" s="31"/>
      <c r="J1" s="32"/>
      <c r="K1" s="32"/>
      <c r="L1" s="21"/>
      <c r="T1" s="43"/>
    </row>
    <row r="2" spans="1:29" s="22" customFormat="1" ht="56.25" customHeight="1" x14ac:dyDescent="0.25">
      <c r="A2" s="3" t="s">
        <v>0</v>
      </c>
      <c r="B2" s="3" t="s">
        <v>37</v>
      </c>
      <c r="C2" s="3" t="s">
        <v>15</v>
      </c>
      <c r="D2" s="4" t="s">
        <v>40</v>
      </c>
      <c r="E2" s="4" t="s">
        <v>41</v>
      </c>
      <c r="F2" s="44" t="s">
        <v>15</v>
      </c>
      <c r="G2" s="45" t="s">
        <v>40</v>
      </c>
      <c r="H2" s="46" t="s">
        <v>41</v>
      </c>
      <c r="I2" s="61" t="s">
        <v>17</v>
      </c>
      <c r="J2" s="62" t="s">
        <v>40</v>
      </c>
      <c r="K2" s="48" t="s">
        <v>41</v>
      </c>
      <c r="L2" s="12"/>
      <c r="N2" s="44" t="s">
        <v>0</v>
      </c>
      <c r="O2" s="44" t="s">
        <v>1</v>
      </c>
      <c r="P2" s="45" t="s">
        <v>38</v>
      </c>
      <c r="Q2" s="45" t="s">
        <v>44</v>
      </c>
      <c r="R2" s="46" t="s">
        <v>39</v>
      </c>
      <c r="S2" s="47" t="s">
        <v>47</v>
      </c>
      <c r="T2" s="48" t="s">
        <v>17</v>
      </c>
      <c r="X2" s="23"/>
      <c r="Y2" s="23"/>
      <c r="Z2" s="23"/>
      <c r="AA2" s="23"/>
      <c r="AB2" s="23"/>
      <c r="AC2" s="23"/>
    </row>
    <row r="3" spans="1:29" x14ac:dyDescent="0.25">
      <c r="A3" s="71">
        <v>1</v>
      </c>
      <c r="B3" s="72" t="s">
        <v>16</v>
      </c>
      <c r="C3" s="16">
        <v>1630</v>
      </c>
      <c r="D3" s="73">
        <v>7528741478</v>
      </c>
      <c r="E3" s="73">
        <v>6375789364.1700001</v>
      </c>
      <c r="F3" s="7">
        <v>3526</v>
      </c>
      <c r="G3" s="8">
        <v>15625965154.4</v>
      </c>
      <c r="H3" s="8">
        <v>13285984815.089996</v>
      </c>
      <c r="I3" s="34">
        <f>C3+F3</f>
        <v>5156</v>
      </c>
      <c r="J3" s="35">
        <f>D3+G3</f>
        <v>23154706632.400002</v>
      </c>
      <c r="K3" s="36">
        <f>E3+H3</f>
        <v>19661774179.259995</v>
      </c>
      <c r="L3" s="9"/>
      <c r="N3" s="5">
        <v>1</v>
      </c>
      <c r="O3" s="20" t="s">
        <v>2</v>
      </c>
      <c r="P3" s="57">
        <v>276917248.54000002</v>
      </c>
      <c r="Q3" s="57"/>
      <c r="R3" s="58">
        <f>P3</f>
        <v>276917248.54000002</v>
      </c>
      <c r="S3" s="54">
        <v>140000000</v>
      </c>
      <c r="T3" s="56">
        <f>R3+S3</f>
        <v>416917248.54000002</v>
      </c>
    </row>
    <row r="4" spans="1:29" x14ac:dyDescent="0.25">
      <c r="A4" s="71">
        <v>2</v>
      </c>
      <c r="B4" s="72" t="s">
        <v>10</v>
      </c>
      <c r="C4" s="16">
        <v>1036</v>
      </c>
      <c r="D4" s="73">
        <v>7187926598</v>
      </c>
      <c r="E4" s="73">
        <v>6127213258.3000002</v>
      </c>
      <c r="F4" s="7">
        <v>2896</v>
      </c>
      <c r="G4" s="8">
        <v>19380908000</v>
      </c>
      <c r="H4" s="8">
        <v>16477837550</v>
      </c>
      <c r="I4" s="34">
        <f>C4+F4</f>
        <v>3932</v>
      </c>
      <c r="J4" s="35">
        <f t="shared" ref="J4:J13" si="0">D4+G4</f>
        <v>26568834598</v>
      </c>
      <c r="K4" s="36">
        <f t="shared" ref="K4:K13" si="1">E4+H4</f>
        <v>22605050808.299999</v>
      </c>
      <c r="L4" s="9"/>
      <c r="N4" s="5">
        <v>2</v>
      </c>
      <c r="O4" s="20" t="s">
        <v>34</v>
      </c>
      <c r="P4" s="57">
        <v>395965726.98000002</v>
      </c>
      <c r="Q4" s="57"/>
      <c r="R4" s="58">
        <f>P4</f>
        <v>395965726.98000002</v>
      </c>
      <c r="S4" s="54">
        <v>500000000</v>
      </c>
      <c r="T4" s="56">
        <f t="shared" ref="T4:T15" si="2">R4+S4</f>
        <v>895965726.98000002</v>
      </c>
    </row>
    <row r="5" spans="1:29" x14ac:dyDescent="0.25">
      <c r="A5" s="71">
        <v>3</v>
      </c>
      <c r="B5" s="72" t="s">
        <v>5</v>
      </c>
      <c r="C5" s="16">
        <v>549</v>
      </c>
      <c r="D5" s="73">
        <v>2305901249</v>
      </c>
      <c r="E5" s="73">
        <v>1964859911.4000001</v>
      </c>
      <c r="F5" s="7">
        <v>2003</v>
      </c>
      <c r="G5" s="8">
        <v>9532751774</v>
      </c>
      <c r="H5" s="8">
        <v>8085170307.8999996</v>
      </c>
      <c r="I5" s="34">
        <f t="shared" ref="I5:I13" si="3">C5+F5</f>
        <v>2552</v>
      </c>
      <c r="J5" s="35">
        <f t="shared" si="0"/>
        <v>11838653023</v>
      </c>
      <c r="K5" s="36">
        <f t="shared" si="1"/>
        <v>10050030219.299999</v>
      </c>
      <c r="L5" s="9"/>
      <c r="N5" s="5">
        <v>3</v>
      </c>
      <c r="O5" s="20" t="s">
        <v>3</v>
      </c>
      <c r="P5" s="57">
        <f>478568305.92</f>
        <v>478568305.92000002</v>
      </c>
      <c r="Q5" s="57">
        <f>500000000+200000000</f>
        <v>700000000</v>
      </c>
      <c r="R5" s="58">
        <f>P5+Q5</f>
        <v>1178568305.9200001</v>
      </c>
      <c r="S5" s="54">
        <v>2500000000</v>
      </c>
      <c r="T5" s="56">
        <f t="shared" si="2"/>
        <v>3678568305.9200001</v>
      </c>
    </row>
    <row r="6" spans="1:29" x14ac:dyDescent="0.25">
      <c r="A6" s="71">
        <v>4</v>
      </c>
      <c r="B6" s="72" t="s">
        <v>3</v>
      </c>
      <c r="C6" s="16">
        <v>280</v>
      </c>
      <c r="D6" s="73">
        <v>1359624251</v>
      </c>
      <c r="E6" s="73">
        <v>1157550613.4400001</v>
      </c>
      <c r="F6" s="7">
        <v>204</v>
      </c>
      <c r="G6" s="8">
        <v>1429787015</v>
      </c>
      <c r="H6" s="8">
        <v>1215318962.75</v>
      </c>
      <c r="I6" s="34">
        <f t="shared" si="3"/>
        <v>484</v>
      </c>
      <c r="J6" s="35">
        <f t="shared" si="0"/>
        <v>2789411266</v>
      </c>
      <c r="K6" s="36">
        <f t="shared" si="1"/>
        <v>2372869576.1900001</v>
      </c>
      <c r="L6" s="9"/>
      <c r="N6" s="5">
        <v>4</v>
      </c>
      <c r="O6" s="20" t="s">
        <v>4</v>
      </c>
      <c r="P6" s="57">
        <v>184571152.56</v>
      </c>
      <c r="Q6" s="57"/>
      <c r="R6" s="58">
        <f>P6</f>
        <v>184571152.56</v>
      </c>
      <c r="S6" s="54">
        <v>1000000000</v>
      </c>
      <c r="T6" s="56">
        <f t="shared" si="2"/>
        <v>1184571152.5599999</v>
      </c>
    </row>
    <row r="7" spans="1:29" x14ac:dyDescent="0.25">
      <c r="A7" s="71">
        <v>5</v>
      </c>
      <c r="B7" s="72" t="s">
        <v>35</v>
      </c>
      <c r="C7" s="16">
        <v>67</v>
      </c>
      <c r="D7" s="73">
        <v>771600000</v>
      </c>
      <c r="E7" s="73">
        <v>635060000</v>
      </c>
      <c r="F7" s="7">
        <v>217</v>
      </c>
      <c r="G7" s="8">
        <v>2892576745</v>
      </c>
      <c r="H7" s="8">
        <v>2451157383.25</v>
      </c>
      <c r="I7" s="34">
        <f t="shared" si="3"/>
        <v>284</v>
      </c>
      <c r="J7" s="35">
        <f t="shared" si="0"/>
        <v>3664176745</v>
      </c>
      <c r="K7" s="36">
        <f t="shared" si="1"/>
        <v>3086217383.25</v>
      </c>
      <c r="L7" s="9"/>
      <c r="N7" s="5">
        <v>5</v>
      </c>
      <c r="O7" s="20" t="s">
        <v>5</v>
      </c>
      <c r="P7" s="57">
        <v>660798611.88999999</v>
      </c>
      <c r="Q7" s="57">
        <f>2000000000-P7</f>
        <v>1339201388.1100001</v>
      </c>
      <c r="R7" s="58">
        <f>P7+Q7</f>
        <v>2000000000</v>
      </c>
      <c r="S7" s="54">
        <v>8000000000</v>
      </c>
      <c r="T7" s="56">
        <f t="shared" si="2"/>
        <v>10000000000</v>
      </c>
    </row>
    <row r="8" spans="1:29" x14ac:dyDescent="0.25">
      <c r="A8" s="71">
        <v>6</v>
      </c>
      <c r="B8" s="72" t="s">
        <v>45</v>
      </c>
      <c r="C8" s="16">
        <v>28</v>
      </c>
      <c r="D8" s="73">
        <v>233200000</v>
      </c>
      <c r="E8" s="73">
        <v>198220000</v>
      </c>
      <c r="F8" s="7">
        <v>58</v>
      </c>
      <c r="G8" s="8">
        <v>427950000</v>
      </c>
      <c r="H8" s="8">
        <v>343933776</v>
      </c>
      <c r="I8" s="34">
        <f t="shared" si="3"/>
        <v>86</v>
      </c>
      <c r="J8" s="35">
        <f t="shared" si="0"/>
        <v>661150000</v>
      </c>
      <c r="K8" s="36">
        <f t="shared" si="1"/>
        <v>542153776</v>
      </c>
      <c r="L8" s="9"/>
      <c r="N8" s="5">
        <v>6</v>
      </c>
      <c r="O8" s="20" t="s">
        <v>6</v>
      </c>
      <c r="P8" s="57">
        <v>102157644.04000001</v>
      </c>
      <c r="Q8" s="57"/>
      <c r="R8" s="58">
        <f>P8</f>
        <v>102157644.04000001</v>
      </c>
      <c r="S8" s="54">
        <v>136000000</v>
      </c>
      <c r="T8" s="56">
        <f t="shared" si="2"/>
        <v>238157644.04000002</v>
      </c>
    </row>
    <row r="9" spans="1:29" x14ac:dyDescent="0.25">
      <c r="A9" s="71">
        <v>7</v>
      </c>
      <c r="B9" s="72" t="s">
        <v>7</v>
      </c>
      <c r="C9" s="16">
        <v>18</v>
      </c>
      <c r="D9" s="73">
        <v>133306062</v>
      </c>
      <c r="E9" s="73">
        <v>113310152.7</v>
      </c>
      <c r="F9" s="7">
        <v>164</v>
      </c>
      <c r="G9" s="8">
        <v>1340678880</v>
      </c>
      <c r="H9" s="8">
        <v>1147060343</v>
      </c>
      <c r="I9" s="34">
        <f t="shared" si="3"/>
        <v>182</v>
      </c>
      <c r="J9" s="35">
        <f>D9+G9</f>
        <v>1473984942</v>
      </c>
      <c r="K9" s="36">
        <f t="shared" si="1"/>
        <v>1260370495.7</v>
      </c>
      <c r="L9" s="9"/>
      <c r="N9" s="5">
        <v>7</v>
      </c>
      <c r="O9" s="20" t="s">
        <v>7</v>
      </c>
      <c r="P9" s="57">
        <v>174391095.78</v>
      </c>
      <c r="Q9" s="57">
        <f>325000000-P9</f>
        <v>150608904.22</v>
      </c>
      <c r="R9" s="58">
        <f t="shared" ref="R9:R13" si="4">P9+Q9</f>
        <v>325000000</v>
      </c>
      <c r="S9" s="54">
        <v>2000000000</v>
      </c>
      <c r="T9" s="56">
        <f t="shared" si="2"/>
        <v>2325000000</v>
      </c>
    </row>
    <row r="10" spans="1:29" x14ac:dyDescent="0.25">
      <c r="A10" s="71">
        <v>8</v>
      </c>
      <c r="B10" s="72" t="s">
        <v>4</v>
      </c>
      <c r="C10" s="16">
        <v>17</v>
      </c>
      <c r="D10" s="73">
        <v>83500000</v>
      </c>
      <c r="E10" s="73">
        <v>70975000</v>
      </c>
      <c r="F10" s="7">
        <v>7</v>
      </c>
      <c r="G10" s="8">
        <v>91656073</v>
      </c>
      <c r="H10" s="8">
        <v>77907662.049999997</v>
      </c>
      <c r="I10" s="34">
        <f t="shared" si="3"/>
        <v>24</v>
      </c>
      <c r="J10" s="35">
        <f t="shared" si="0"/>
        <v>175156073</v>
      </c>
      <c r="K10" s="36">
        <f t="shared" si="1"/>
        <v>148882662.05000001</v>
      </c>
      <c r="L10" s="9"/>
      <c r="N10" s="5">
        <v>8</v>
      </c>
      <c r="O10" s="20" t="s">
        <v>8</v>
      </c>
      <c r="P10" s="57">
        <v>1175773243.3299999</v>
      </c>
      <c r="Q10" s="57">
        <f>3800000000+2500000000</f>
        <v>6300000000</v>
      </c>
      <c r="R10" s="58">
        <f>P10+Q10</f>
        <v>7475773243.3299999</v>
      </c>
      <c r="S10" s="54">
        <v>12000000000</v>
      </c>
      <c r="T10" s="56">
        <f t="shared" si="2"/>
        <v>19475773243.330002</v>
      </c>
    </row>
    <row r="11" spans="1:29" x14ac:dyDescent="0.25">
      <c r="A11" s="71">
        <v>9</v>
      </c>
      <c r="B11" s="72" t="s">
        <v>9</v>
      </c>
      <c r="C11" s="16">
        <v>10</v>
      </c>
      <c r="D11" s="73">
        <v>73960500</v>
      </c>
      <c r="E11" s="73">
        <v>62866425</v>
      </c>
      <c r="F11" s="7">
        <v>29</v>
      </c>
      <c r="G11" s="8">
        <v>303250000</v>
      </c>
      <c r="H11" s="8">
        <v>246460500</v>
      </c>
      <c r="I11" s="34">
        <f t="shared" si="3"/>
        <v>39</v>
      </c>
      <c r="J11" s="35">
        <f t="shared" si="0"/>
        <v>377210500</v>
      </c>
      <c r="K11" s="36">
        <f t="shared" si="1"/>
        <v>309326925</v>
      </c>
      <c r="L11" s="9"/>
      <c r="N11" s="5">
        <v>9</v>
      </c>
      <c r="O11" s="20" t="s">
        <v>9</v>
      </c>
      <c r="P11" s="57">
        <v>404131576.57999998</v>
      </c>
      <c r="Q11" s="57"/>
      <c r="R11" s="58">
        <f>P11</f>
        <v>404131576.57999998</v>
      </c>
      <c r="S11" s="54">
        <v>521815000</v>
      </c>
      <c r="T11" s="56">
        <f t="shared" si="2"/>
        <v>925946576.57999992</v>
      </c>
    </row>
    <row r="12" spans="1:29" x14ac:dyDescent="0.25">
      <c r="A12" s="71">
        <v>10</v>
      </c>
      <c r="B12" s="72" t="s">
        <v>36</v>
      </c>
      <c r="C12" s="16">
        <v>9</v>
      </c>
      <c r="D12" s="73">
        <v>136000000</v>
      </c>
      <c r="E12" s="73">
        <v>115600000</v>
      </c>
      <c r="F12" s="7">
        <v>2</v>
      </c>
      <c r="G12" s="8">
        <v>35000000</v>
      </c>
      <c r="H12" s="8">
        <v>29750000</v>
      </c>
      <c r="I12" s="34">
        <f t="shared" si="3"/>
        <v>11</v>
      </c>
      <c r="J12" s="35">
        <f t="shared" si="0"/>
        <v>171000000</v>
      </c>
      <c r="K12" s="36">
        <f t="shared" si="1"/>
        <v>145350000</v>
      </c>
      <c r="N12" s="5">
        <v>10</v>
      </c>
      <c r="O12" s="20" t="s">
        <v>10</v>
      </c>
      <c r="P12" s="57">
        <v>1284610107.5599999</v>
      </c>
      <c r="Q12" s="57">
        <f>6500000000-P12</f>
        <v>5215389892.4400005</v>
      </c>
      <c r="R12" s="58">
        <f>P12+Q12</f>
        <v>6500000000</v>
      </c>
      <c r="S12" s="54">
        <v>15000000000</v>
      </c>
      <c r="T12" s="56">
        <f t="shared" si="2"/>
        <v>21500000000</v>
      </c>
    </row>
    <row r="13" spans="1:29" x14ac:dyDescent="0.25">
      <c r="A13" s="71">
        <v>11</v>
      </c>
      <c r="B13" s="72" t="s">
        <v>6</v>
      </c>
      <c r="C13" s="16">
        <v>1</v>
      </c>
      <c r="D13" s="73">
        <v>5000000</v>
      </c>
      <c r="E13" s="73">
        <v>4250000</v>
      </c>
      <c r="F13" s="7">
        <v>13</v>
      </c>
      <c r="G13" s="8">
        <v>160000000</v>
      </c>
      <c r="H13" s="8">
        <v>136000000</v>
      </c>
      <c r="I13" s="34">
        <f t="shared" si="3"/>
        <v>14</v>
      </c>
      <c r="J13" s="35">
        <f t="shared" si="0"/>
        <v>165000000</v>
      </c>
      <c r="K13" s="36">
        <f t="shared" si="1"/>
        <v>140250000</v>
      </c>
      <c r="N13" s="5">
        <v>11</v>
      </c>
      <c r="O13" s="20" t="s">
        <v>11</v>
      </c>
      <c r="P13" s="57">
        <v>440324153.75</v>
      </c>
      <c r="Q13" s="57">
        <v>500000000</v>
      </c>
      <c r="R13" s="58">
        <f t="shared" si="4"/>
        <v>940324153.75</v>
      </c>
      <c r="S13" s="54">
        <v>2000000000</v>
      </c>
      <c r="T13" s="56">
        <f t="shared" si="2"/>
        <v>2940324153.75</v>
      </c>
    </row>
    <row r="14" spans="1:29" ht="15.75" thickBot="1" x14ac:dyDescent="0.3">
      <c r="A14" s="76" t="s">
        <v>17</v>
      </c>
      <c r="B14" s="77"/>
      <c r="C14" s="11">
        <f>SUM(C3:C13)</f>
        <v>3645</v>
      </c>
      <c r="D14" s="15">
        <f>SUM(D3:D13)</f>
        <v>19818760138</v>
      </c>
      <c r="E14" s="15">
        <f>SUM(E3:E13)</f>
        <v>16825694725.010002</v>
      </c>
      <c r="F14" s="63">
        <f>SUM(F3:F13)</f>
        <v>9119</v>
      </c>
      <c r="G14" s="59">
        <f t="shared" ref="G14:H14" si="5">SUM(G3:G13)</f>
        <v>51220523641.400002</v>
      </c>
      <c r="H14" s="64">
        <f t="shared" si="5"/>
        <v>43496581300.040001</v>
      </c>
      <c r="I14" s="65">
        <f>SUM(I3:I13)</f>
        <v>12764</v>
      </c>
      <c r="J14" s="66">
        <f>SUM(J3:J13)</f>
        <v>71039283779.399994</v>
      </c>
      <c r="K14" s="67">
        <f>SUM(K3:K13)</f>
        <v>60322276025.050003</v>
      </c>
      <c r="N14" s="5">
        <v>12</v>
      </c>
      <c r="O14" s="20" t="s">
        <v>12</v>
      </c>
      <c r="P14" s="57">
        <v>102157644.04000001</v>
      </c>
      <c r="Q14" s="57"/>
      <c r="R14" s="58">
        <f>P14</f>
        <v>102157644.04000001</v>
      </c>
      <c r="S14" s="55">
        <v>0</v>
      </c>
      <c r="T14" s="56">
        <f t="shared" si="2"/>
        <v>102157644.04000001</v>
      </c>
    </row>
    <row r="15" spans="1:29" x14ac:dyDescent="0.25">
      <c r="A15" s="6"/>
      <c r="D15" s="27"/>
      <c r="E15" s="27"/>
      <c r="F15" s="27"/>
      <c r="G15" s="27"/>
      <c r="H15" s="27"/>
      <c r="J15" s="27"/>
      <c r="K15" s="27"/>
      <c r="N15" s="5">
        <v>13</v>
      </c>
      <c r="O15" s="2" t="s">
        <v>13</v>
      </c>
      <c r="P15" s="57">
        <v>102157644.04000001</v>
      </c>
      <c r="Q15" s="57">
        <f>60000000</f>
        <v>60000000</v>
      </c>
      <c r="R15" s="58">
        <f t="shared" ref="R15" si="6">P15+Q15</f>
        <v>162157644.04000002</v>
      </c>
      <c r="S15" s="54">
        <v>250000000</v>
      </c>
      <c r="T15" s="56">
        <f t="shared" si="2"/>
        <v>412157644.04000002</v>
      </c>
    </row>
    <row r="16" spans="1:29" ht="15.75" thickBot="1" x14ac:dyDescent="0.3">
      <c r="A16" s="6"/>
      <c r="C16" s="24"/>
      <c r="N16" s="79" t="s">
        <v>14</v>
      </c>
      <c r="O16" s="80"/>
      <c r="P16" s="49">
        <f>SUM(P3:P15)</f>
        <v>5782524155.0100002</v>
      </c>
      <c r="Q16" s="49">
        <f>SUM(Q3:Q15)</f>
        <v>14265200184.77</v>
      </c>
      <c r="R16" s="50">
        <f>SUM(R3:R15)</f>
        <v>20047724339.779999</v>
      </c>
      <c r="S16" s="51">
        <f>SUM(S3:S15)</f>
        <v>44047815000</v>
      </c>
      <c r="T16" s="52">
        <f>SUM(T3:T15)</f>
        <v>64095539339.780006</v>
      </c>
    </row>
    <row r="17" spans="1:19" ht="53.25" customHeight="1" thickBot="1" x14ac:dyDescent="0.3">
      <c r="A17" s="22"/>
      <c r="B17" s="78" t="s">
        <v>48</v>
      </c>
      <c r="C17" s="78"/>
      <c r="D17" s="78"/>
      <c r="E17" s="78"/>
      <c r="F17" s="78" t="s">
        <v>49</v>
      </c>
      <c r="G17" s="78"/>
      <c r="H17" s="78"/>
      <c r="I17" s="23"/>
      <c r="J17" s="23"/>
      <c r="K17" s="23"/>
      <c r="Q17" s="53"/>
    </row>
    <row r="18" spans="1:19" ht="28.5" x14ac:dyDescent="0.25">
      <c r="A18" s="3" t="s">
        <v>0</v>
      </c>
      <c r="B18" s="3" t="s">
        <v>43</v>
      </c>
      <c r="C18" s="3" t="s">
        <v>15</v>
      </c>
      <c r="D18" s="4" t="s">
        <v>40</v>
      </c>
      <c r="E18" s="4" t="s">
        <v>41</v>
      </c>
      <c r="F18" s="45" t="s">
        <v>15</v>
      </c>
      <c r="G18" s="45" t="s">
        <v>40</v>
      </c>
      <c r="H18" s="46" t="s">
        <v>41</v>
      </c>
      <c r="I18" s="61" t="s">
        <v>17</v>
      </c>
      <c r="J18" s="62" t="s">
        <v>40</v>
      </c>
      <c r="K18" s="48" t="s">
        <v>41</v>
      </c>
    </row>
    <row r="19" spans="1:19" x14ac:dyDescent="0.25">
      <c r="A19" s="16">
        <v>1</v>
      </c>
      <c r="B19" s="72" t="s">
        <v>42</v>
      </c>
      <c r="C19" s="16">
        <v>153</v>
      </c>
      <c r="D19" s="73">
        <v>970121686</v>
      </c>
      <c r="E19" s="73">
        <v>824603433.10000002</v>
      </c>
      <c r="F19" s="13">
        <v>272</v>
      </c>
      <c r="G19" s="10">
        <v>2100268601</v>
      </c>
      <c r="H19" s="10">
        <v>1780521910.8499999</v>
      </c>
      <c r="I19" s="38">
        <f>C19+F19</f>
        <v>425</v>
      </c>
      <c r="J19" s="39">
        <f>D19+G19</f>
        <v>3070390287</v>
      </c>
      <c r="K19" s="40">
        <f>E19+H19</f>
        <v>2605125343.9499998</v>
      </c>
      <c r="M19" s="14"/>
      <c r="N19" s="25"/>
    </row>
    <row r="20" spans="1:19" x14ac:dyDescent="0.25">
      <c r="A20" s="16">
        <v>2</v>
      </c>
      <c r="B20" s="72" t="s">
        <v>18</v>
      </c>
      <c r="C20" s="16">
        <v>286</v>
      </c>
      <c r="D20" s="73">
        <v>1677761064</v>
      </c>
      <c r="E20" s="74">
        <v>1420962063.8499999</v>
      </c>
      <c r="F20" s="13">
        <v>550</v>
      </c>
      <c r="G20" s="10">
        <v>3360738903</v>
      </c>
      <c r="H20" s="1">
        <v>2857656467.8000002</v>
      </c>
      <c r="I20" s="38">
        <f t="shared" ref="I20:I36" si="7">C20+F20</f>
        <v>836</v>
      </c>
      <c r="J20" s="39">
        <f t="shared" ref="J20:J35" si="8">D20+G20</f>
        <v>5038499967</v>
      </c>
      <c r="K20" s="40">
        <f t="shared" ref="K20:K32" si="9">E20+H20</f>
        <v>4278618531.6500001</v>
      </c>
      <c r="M20" s="14"/>
      <c r="N20" s="25"/>
    </row>
    <row r="21" spans="1:19" x14ac:dyDescent="0.25">
      <c r="A21" s="16">
        <v>3</v>
      </c>
      <c r="B21" s="72" t="s">
        <v>19</v>
      </c>
      <c r="C21" s="16">
        <v>137</v>
      </c>
      <c r="D21" s="74">
        <v>778595628</v>
      </c>
      <c r="E21" s="74">
        <v>662556286</v>
      </c>
      <c r="F21" s="13">
        <v>669</v>
      </c>
      <c r="G21" s="1">
        <v>3684779537</v>
      </c>
      <c r="H21" s="1">
        <v>3121012608.75</v>
      </c>
      <c r="I21" s="38">
        <f t="shared" si="7"/>
        <v>806</v>
      </c>
      <c r="J21" s="39">
        <f t="shared" si="8"/>
        <v>4463375165</v>
      </c>
      <c r="K21" s="40">
        <f>E21+H21</f>
        <v>3783568894.75</v>
      </c>
      <c r="M21" s="14"/>
      <c r="N21" s="25"/>
      <c r="S21" s="37"/>
    </row>
    <row r="22" spans="1:19" x14ac:dyDescent="0.25">
      <c r="A22" s="16">
        <v>4</v>
      </c>
      <c r="B22" s="72" t="s">
        <v>20</v>
      </c>
      <c r="C22" s="16">
        <v>206</v>
      </c>
      <c r="D22" s="74">
        <v>1050820652</v>
      </c>
      <c r="E22" s="74">
        <v>893860053.88999999</v>
      </c>
      <c r="F22" s="13">
        <v>480</v>
      </c>
      <c r="G22" s="1">
        <v>2314356748</v>
      </c>
      <c r="H22" s="1">
        <v>1967203235.8499999</v>
      </c>
      <c r="I22" s="38">
        <f>C22+F22</f>
        <v>686</v>
      </c>
      <c r="J22" s="39">
        <f t="shared" si="8"/>
        <v>3365177400</v>
      </c>
      <c r="K22" s="40">
        <f t="shared" si="9"/>
        <v>2861063289.7399998</v>
      </c>
    </row>
    <row r="23" spans="1:19" x14ac:dyDescent="0.25">
      <c r="A23" s="16">
        <v>5</v>
      </c>
      <c r="B23" s="72" t="s">
        <v>21</v>
      </c>
      <c r="C23" s="16">
        <v>245</v>
      </c>
      <c r="D23" s="74">
        <v>1382971030</v>
      </c>
      <c r="E23" s="74">
        <v>1196775222.5999999</v>
      </c>
      <c r="F23" s="13">
        <v>445</v>
      </c>
      <c r="G23" s="1">
        <v>2254355931</v>
      </c>
      <c r="H23" s="1">
        <v>1904330317.2499998</v>
      </c>
      <c r="I23" s="38">
        <f t="shared" si="7"/>
        <v>690</v>
      </c>
      <c r="J23" s="39">
        <f t="shared" si="8"/>
        <v>3637326961</v>
      </c>
      <c r="K23" s="40">
        <f>E23+H23</f>
        <v>3101105539.8499994</v>
      </c>
    </row>
    <row r="24" spans="1:19" x14ac:dyDescent="0.25">
      <c r="A24" s="16">
        <v>6</v>
      </c>
      <c r="B24" s="72" t="s">
        <v>22</v>
      </c>
      <c r="C24" s="16">
        <v>131</v>
      </c>
      <c r="D24" s="74">
        <v>870511090</v>
      </c>
      <c r="E24" s="74">
        <v>739934426.5</v>
      </c>
      <c r="F24" s="13">
        <v>880</v>
      </c>
      <c r="G24" s="1">
        <v>4297295293</v>
      </c>
      <c r="H24" s="1">
        <v>3653451000.3500004</v>
      </c>
      <c r="I24" s="38">
        <f t="shared" si="7"/>
        <v>1011</v>
      </c>
      <c r="J24" s="39">
        <f t="shared" si="8"/>
        <v>5167806383</v>
      </c>
      <c r="K24" s="40">
        <f t="shared" si="9"/>
        <v>4393385426.8500004</v>
      </c>
    </row>
    <row r="25" spans="1:19" x14ac:dyDescent="0.25">
      <c r="A25" s="16">
        <v>7</v>
      </c>
      <c r="B25" s="72" t="s">
        <v>23</v>
      </c>
      <c r="C25" s="16">
        <v>222</v>
      </c>
      <c r="D25" s="74">
        <v>1033465568</v>
      </c>
      <c r="E25" s="74">
        <v>858986432.79999995</v>
      </c>
      <c r="F25" s="13">
        <v>361</v>
      </c>
      <c r="G25" s="1">
        <v>1759319262</v>
      </c>
      <c r="H25" s="1">
        <v>1495421372.6999998</v>
      </c>
      <c r="I25" s="38">
        <f t="shared" si="7"/>
        <v>583</v>
      </c>
      <c r="J25" s="39">
        <f t="shared" si="8"/>
        <v>2792784830</v>
      </c>
      <c r="K25" s="40">
        <f t="shared" si="9"/>
        <v>2354407805.5</v>
      </c>
    </row>
    <row r="26" spans="1:19" x14ac:dyDescent="0.25">
      <c r="A26" s="16">
        <v>8</v>
      </c>
      <c r="B26" s="72" t="s">
        <v>24</v>
      </c>
      <c r="C26" s="16">
        <v>204</v>
      </c>
      <c r="D26" s="74">
        <v>1097256825</v>
      </c>
      <c r="E26" s="74">
        <v>911868301</v>
      </c>
      <c r="F26" s="13">
        <v>407</v>
      </c>
      <c r="G26" s="1">
        <v>2164646679</v>
      </c>
      <c r="H26" s="1">
        <v>1839949677.1499996</v>
      </c>
      <c r="I26" s="38">
        <f t="shared" si="7"/>
        <v>611</v>
      </c>
      <c r="J26" s="39">
        <f t="shared" si="8"/>
        <v>3261903504</v>
      </c>
      <c r="K26" s="40">
        <f t="shared" si="9"/>
        <v>2751817978.1499996</v>
      </c>
    </row>
    <row r="27" spans="1:19" x14ac:dyDescent="0.25">
      <c r="A27" s="16">
        <v>9</v>
      </c>
      <c r="B27" s="72" t="s">
        <v>25</v>
      </c>
      <c r="C27" s="16">
        <v>167</v>
      </c>
      <c r="D27" s="74">
        <v>964986746</v>
      </c>
      <c r="E27" s="74">
        <v>820238734.39999998</v>
      </c>
      <c r="F27" s="13">
        <v>400</v>
      </c>
      <c r="G27" s="1">
        <v>2774662397</v>
      </c>
      <c r="H27" s="1">
        <v>2358463037.4500008</v>
      </c>
      <c r="I27" s="38">
        <f t="shared" si="7"/>
        <v>567</v>
      </c>
      <c r="J27" s="39">
        <f t="shared" si="8"/>
        <v>3739649143</v>
      </c>
      <c r="K27" s="40">
        <f t="shared" si="9"/>
        <v>3178701771.8500009</v>
      </c>
    </row>
    <row r="28" spans="1:19" x14ac:dyDescent="0.25">
      <c r="A28" s="16">
        <v>10</v>
      </c>
      <c r="B28" s="72" t="s">
        <v>26</v>
      </c>
      <c r="C28" s="16">
        <v>435</v>
      </c>
      <c r="D28" s="74">
        <v>2067581366</v>
      </c>
      <c r="E28" s="74">
        <v>1757444160.5699999</v>
      </c>
      <c r="F28" s="13">
        <v>651</v>
      </c>
      <c r="G28" s="1">
        <v>3048079721</v>
      </c>
      <c r="H28" s="1">
        <v>2600166763.5299983</v>
      </c>
      <c r="I28" s="38">
        <f t="shared" si="7"/>
        <v>1086</v>
      </c>
      <c r="J28" s="39">
        <f t="shared" si="8"/>
        <v>5115661087</v>
      </c>
      <c r="K28" s="40">
        <f t="shared" si="9"/>
        <v>4357610924.0999985</v>
      </c>
    </row>
    <row r="29" spans="1:19" x14ac:dyDescent="0.25">
      <c r="A29" s="16">
        <v>11</v>
      </c>
      <c r="B29" s="72" t="s">
        <v>27</v>
      </c>
      <c r="C29" s="16">
        <v>312</v>
      </c>
      <c r="D29" s="74">
        <v>1696028075</v>
      </c>
      <c r="E29" s="74">
        <v>1441623864.05</v>
      </c>
      <c r="F29" s="13">
        <v>500</v>
      </c>
      <c r="G29" s="1">
        <v>4181510642</v>
      </c>
      <c r="H29" s="1">
        <v>3546227840.6999998</v>
      </c>
      <c r="I29" s="38">
        <f t="shared" si="7"/>
        <v>812</v>
      </c>
      <c r="J29" s="39">
        <f t="shared" si="8"/>
        <v>5877538717</v>
      </c>
      <c r="K29" s="40">
        <f t="shared" si="9"/>
        <v>4987851704.75</v>
      </c>
      <c r="Q29" s="29"/>
    </row>
    <row r="30" spans="1:19" x14ac:dyDescent="0.25">
      <c r="A30" s="16">
        <v>12</v>
      </c>
      <c r="B30" s="72" t="s">
        <v>28</v>
      </c>
      <c r="C30" s="16">
        <v>161</v>
      </c>
      <c r="D30" s="74">
        <v>854034376</v>
      </c>
      <c r="E30" s="74">
        <v>725902219.20000005</v>
      </c>
      <c r="F30" s="13">
        <v>353</v>
      </c>
      <c r="G30" s="1">
        <v>1900867308</v>
      </c>
      <c r="H30" s="1">
        <v>1624025391.7999997</v>
      </c>
      <c r="I30" s="38">
        <f t="shared" si="7"/>
        <v>514</v>
      </c>
      <c r="J30" s="39">
        <f t="shared" si="8"/>
        <v>2754901684</v>
      </c>
      <c r="K30" s="40">
        <f t="shared" si="9"/>
        <v>2349927611</v>
      </c>
    </row>
    <row r="31" spans="1:19" x14ac:dyDescent="0.25">
      <c r="A31" s="16">
        <v>13</v>
      </c>
      <c r="B31" s="72" t="s">
        <v>29</v>
      </c>
      <c r="C31" s="16">
        <v>76</v>
      </c>
      <c r="D31" s="74">
        <v>612303794</v>
      </c>
      <c r="E31" s="74">
        <v>520458224.89999998</v>
      </c>
      <c r="F31" s="13">
        <v>211</v>
      </c>
      <c r="G31" s="1">
        <v>1532288110</v>
      </c>
      <c r="H31" s="1">
        <v>1290842892.75</v>
      </c>
      <c r="I31" s="38">
        <f t="shared" si="7"/>
        <v>287</v>
      </c>
      <c r="J31" s="39">
        <f t="shared" si="8"/>
        <v>2144591904</v>
      </c>
      <c r="K31" s="40">
        <f t="shared" si="9"/>
        <v>1811301117.6500001</v>
      </c>
    </row>
    <row r="32" spans="1:19" x14ac:dyDescent="0.25">
      <c r="A32" s="16">
        <v>14</v>
      </c>
      <c r="B32" s="72" t="s">
        <v>30</v>
      </c>
      <c r="C32" s="16">
        <v>76</v>
      </c>
      <c r="D32" s="74">
        <v>448100578</v>
      </c>
      <c r="E32" s="74">
        <v>380885391.30000001</v>
      </c>
      <c r="F32" s="13">
        <v>1090</v>
      </c>
      <c r="G32" s="1">
        <v>4883283688</v>
      </c>
      <c r="H32" s="1">
        <v>4152168036.4000006</v>
      </c>
      <c r="I32" s="38">
        <f t="shared" si="7"/>
        <v>1166</v>
      </c>
      <c r="J32" s="39">
        <f t="shared" si="8"/>
        <v>5331384266</v>
      </c>
      <c r="K32" s="40">
        <f t="shared" si="9"/>
        <v>4533053427.7000008</v>
      </c>
    </row>
    <row r="33" spans="1:11" x14ac:dyDescent="0.25">
      <c r="A33" s="16">
        <v>15</v>
      </c>
      <c r="B33" s="72" t="s">
        <v>31</v>
      </c>
      <c r="C33" s="16">
        <v>113</v>
      </c>
      <c r="D33" s="74">
        <v>485040228</v>
      </c>
      <c r="E33" s="74">
        <v>412284193.80000001</v>
      </c>
      <c r="F33" s="13">
        <v>364</v>
      </c>
      <c r="G33" s="1">
        <v>1851255825.55</v>
      </c>
      <c r="H33" s="1">
        <v>1578133097.05</v>
      </c>
      <c r="I33" s="38">
        <f t="shared" si="7"/>
        <v>477</v>
      </c>
      <c r="J33" s="39">
        <f t="shared" si="8"/>
        <v>2336296053.5500002</v>
      </c>
      <c r="K33" s="40">
        <f>E33+H33</f>
        <v>1990417290.8499999</v>
      </c>
    </row>
    <row r="34" spans="1:11" x14ac:dyDescent="0.25">
      <c r="A34" s="16">
        <v>16</v>
      </c>
      <c r="B34" s="72" t="s">
        <v>32</v>
      </c>
      <c r="C34" s="16">
        <v>381</v>
      </c>
      <c r="D34" s="74">
        <v>1985611293</v>
      </c>
      <c r="E34" s="74">
        <v>1689639599.05</v>
      </c>
      <c r="F34" s="13">
        <v>697</v>
      </c>
      <c r="G34" s="1">
        <v>3485905210</v>
      </c>
      <c r="H34" s="1">
        <v>2964205178.4099998</v>
      </c>
      <c r="I34" s="38">
        <f t="shared" si="7"/>
        <v>1078</v>
      </c>
      <c r="J34" s="39">
        <f t="shared" si="8"/>
        <v>5471516503</v>
      </c>
      <c r="K34" s="40">
        <f>E34+H34</f>
        <v>4653844777.46</v>
      </c>
    </row>
    <row r="35" spans="1:11" ht="15.75" thickBot="1" x14ac:dyDescent="0.3">
      <c r="A35" s="16">
        <v>17</v>
      </c>
      <c r="B35" s="72" t="s">
        <v>33</v>
      </c>
      <c r="C35" s="16">
        <v>340</v>
      </c>
      <c r="D35" s="74">
        <v>1843570139</v>
      </c>
      <c r="E35" s="74">
        <v>1567672118</v>
      </c>
      <c r="F35" s="7">
        <v>789</v>
      </c>
      <c r="G35" s="30">
        <v>5626909785.8500004</v>
      </c>
      <c r="H35" s="30">
        <v>4762802471.25</v>
      </c>
      <c r="I35" s="41">
        <f t="shared" si="7"/>
        <v>1129</v>
      </c>
      <c r="J35" s="39">
        <f t="shared" si="8"/>
        <v>7470479924.8500004</v>
      </c>
      <c r="K35" s="42">
        <f>E35+H35</f>
        <v>6330474589.25</v>
      </c>
    </row>
    <row r="36" spans="1:11" ht="15.75" thickBot="1" x14ac:dyDescent="0.3">
      <c r="A36" s="16"/>
      <c r="B36" s="17" t="s">
        <v>17</v>
      </c>
      <c r="C36" s="19">
        <f>SUM(C19:C35)</f>
        <v>3645</v>
      </c>
      <c r="D36" s="18">
        <f>SUM(D19:D35)</f>
        <v>19818760138</v>
      </c>
      <c r="E36" s="18">
        <f>SUM(E19:E35)</f>
        <v>16825694725.009996</v>
      </c>
      <c r="F36" s="45">
        <f>SUM(F19:F35)</f>
        <v>9119</v>
      </c>
      <c r="G36" s="60">
        <f>SUM(G19:G35)</f>
        <v>51220523641.400002</v>
      </c>
      <c r="H36" s="68">
        <f t="shared" ref="H36" si="10">SUM(H19:H35)</f>
        <v>43496581300.039993</v>
      </c>
      <c r="I36" s="69">
        <f t="shared" si="7"/>
        <v>12764</v>
      </c>
      <c r="J36" s="70">
        <f>SUM(J19:J35)</f>
        <v>71039283779.400009</v>
      </c>
      <c r="K36" s="70">
        <f>SUM(K19:K35)</f>
        <v>60322276025.050003</v>
      </c>
    </row>
  </sheetData>
  <mergeCells count="6">
    <mergeCell ref="N16:O16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2021-07-03T07:04:06Z</dcterms:modified>
</cp:coreProperties>
</file>